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ünlük İmza Çizelgesi" sheetId="1" state="visible" r:id="rId1"/>
    <sheet xmlns:r="http://schemas.openxmlformats.org/officeDocument/2006/relationships" name="Aylık Kişi Çizelgesi" sheetId="2" state="visible" r:id="rId2"/>
  </sheets>
  <definedNames>
    <definedName name="_xlnm.Print_Titles" localSheetId="0">'Günlük İmza Çizelgesi'!$5:$5</definedName>
    <definedName name="_xlnm.Print_Titles" localSheetId="1">'Aylık Kişi Çizelgesi'!$5:$5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b val="1"/>
      <color rgb="006D47E8"/>
      <sz val="14"/>
    </font>
    <font>
      <b val="1"/>
    </font>
    <font>
      <b val="1"/>
      <sz val="9.5"/>
    </font>
    <font>
      <i val="1"/>
      <color rgb="005F5D6B"/>
      <sz val="9"/>
    </font>
    <font>
      <b val="1"/>
      <color rgb="00B42B2B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EEAFB"/>
      </patternFill>
    </fill>
    <fill>
      <patternFill patternType="solid">
        <fgColor rgb="00F4F3F7"/>
      </patternFill>
    </fill>
  </fills>
  <borders count="2">
    <border>
      <left/>
      <right/>
      <top/>
      <bottom/>
      <diagonal/>
    </border>
    <border>
      <left style="thin">
        <color rgb="00C9C5D6"/>
      </left>
      <right style="thin">
        <color rgb="00C9C5D6"/>
      </right>
      <top style="thin">
        <color rgb="00C9C5D6"/>
      </top>
      <bottom style="thin">
        <color rgb="00C9C5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164" fontId="0" fillId="0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2" fontId="2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D7E0"/>
        </patternFill>
      </fill>
    </dxf>
    <dxf>
      <fill>
        <patternFill patternType="solid">
          <fgColor rgb="00F1EF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selection activeCell="A1" sqref="A1"/>
    </sheetView>
  </sheetViews>
  <sheetFormatPr baseColWidth="8" defaultRowHeight="15"/>
  <cols>
    <col width="4.5" customWidth="1" min="1" max="1"/>
    <col width="24" customWidth="1" min="2" max="2"/>
    <col width="14" customWidth="1" min="3" max="3"/>
    <col width="9" customWidth="1" min="4" max="4"/>
    <col width="15" customWidth="1" min="5" max="5"/>
    <col width="9" customWidth="1" min="6" max="6"/>
    <col width="15" customWidth="1" min="7" max="7"/>
    <col width="20" customWidth="1" min="8" max="8"/>
  </cols>
  <sheetData>
    <row r="1">
      <c r="A1" s="1" t="inlineStr">
        <is>
          <t>PERSONEL GİRİŞ-ÇIKIŞ İMZA ÇİZELGESİ</t>
        </is>
      </c>
    </row>
    <row r="2">
      <c r="A2" s="2" t="inlineStr">
        <is>
          <t>Tarih:</t>
        </is>
      </c>
      <c r="C2" s="3" t="n"/>
    </row>
    <row r="3">
      <c r="A3" s="2" t="inlineStr">
        <is>
          <t>İşyeri / bölüm:</t>
        </is>
      </c>
      <c r="C3" s="4" t="n"/>
    </row>
    <row r="5" ht="30" customHeight="1">
      <c r="A5" s="5" t="inlineStr">
        <is>
          <t>No</t>
        </is>
      </c>
      <c r="B5" s="5" t="inlineStr">
        <is>
          <t>Ad Soyad</t>
        </is>
      </c>
      <c r="C5" s="5" t="inlineStr">
        <is>
          <t>Görevi</t>
        </is>
      </c>
      <c r="D5" s="5" t="inlineStr">
        <is>
          <t>Giriş saati</t>
        </is>
      </c>
      <c r="E5" s="5" t="inlineStr">
        <is>
          <t>Giriş imzası</t>
        </is>
      </c>
      <c r="F5" s="5" t="inlineStr">
        <is>
          <t>Çıkış saati</t>
        </is>
      </c>
      <c r="G5" s="5" t="inlineStr">
        <is>
          <t>Çıkış imzası</t>
        </is>
      </c>
      <c r="H5" s="5" t="inlineStr">
        <is>
          <t>Açıklama</t>
        </is>
      </c>
    </row>
    <row r="6" ht="26" customHeight="1">
      <c r="A6" s="6" t="n">
        <v>1</v>
      </c>
      <c r="B6" s="7" t="n"/>
      <c r="C6" s="6" t="n"/>
      <c r="D6" s="8" t="n"/>
      <c r="E6" s="6" t="n"/>
      <c r="F6" s="8" t="n"/>
      <c r="G6" s="6" t="n"/>
      <c r="H6" s="6" t="n"/>
    </row>
    <row r="7" ht="26" customHeight="1">
      <c r="A7" s="6" t="n">
        <v>2</v>
      </c>
      <c r="B7" s="7" t="n"/>
      <c r="C7" s="6" t="n"/>
      <c r="D7" s="8" t="n"/>
      <c r="E7" s="6" t="n"/>
      <c r="F7" s="8" t="n"/>
      <c r="G7" s="6" t="n"/>
      <c r="H7" s="6" t="n"/>
    </row>
    <row r="8" ht="26" customHeight="1">
      <c r="A8" s="6" t="n">
        <v>3</v>
      </c>
      <c r="B8" s="7" t="n"/>
      <c r="C8" s="6" t="n"/>
      <c r="D8" s="8" t="n"/>
      <c r="E8" s="6" t="n"/>
      <c r="F8" s="8" t="n"/>
      <c r="G8" s="6" t="n"/>
      <c r="H8" s="6" t="n"/>
    </row>
    <row r="9" ht="26" customHeight="1">
      <c r="A9" s="6" t="n">
        <v>4</v>
      </c>
      <c r="B9" s="7" t="n"/>
      <c r="C9" s="6" t="n"/>
      <c r="D9" s="8" t="n"/>
      <c r="E9" s="6" t="n"/>
      <c r="F9" s="8" t="n"/>
      <c r="G9" s="6" t="n"/>
      <c r="H9" s="6" t="n"/>
    </row>
    <row r="10" ht="26" customHeight="1">
      <c r="A10" s="6" t="n">
        <v>5</v>
      </c>
      <c r="B10" s="7" t="n"/>
      <c r="C10" s="6" t="n"/>
      <c r="D10" s="8" t="n"/>
      <c r="E10" s="6" t="n"/>
      <c r="F10" s="8" t="n"/>
      <c r="G10" s="6" t="n"/>
      <c r="H10" s="6" t="n"/>
    </row>
    <row r="11" ht="26" customHeight="1">
      <c r="A11" s="6" t="n">
        <v>6</v>
      </c>
      <c r="B11" s="7" t="n"/>
      <c r="C11" s="6" t="n"/>
      <c r="D11" s="8" t="n"/>
      <c r="E11" s="6" t="n"/>
      <c r="F11" s="8" t="n"/>
      <c r="G11" s="6" t="n"/>
      <c r="H11" s="6" t="n"/>
    </row>
    <row r="12" ht="26" customHeight="1">
      <c r="A12" s="6" t="n">
        <v>7</v>
      </c>
      <c r="B12" s="7" t="n"/>
      <c r="C12" s="6" t="n"/>
      <c r="D12" s="8" t="n"/>
      <c r="E12" s="6" t="n"/>
      <c r="F12" s="8" t="n"/>
      <c r="G12" s="6" t="n"/>
      <c r="H12" s="6" t="n"/>
    </row>
    <row r="13" ht="26" customHeight="1">
      <c r="A13" s="6" t="n">
        <v>8</v>
      </c>
      <c r="B13" s="7" t="n"/>
      <c r="C13" s="6" t="n"/>
      <c r="D13" s="8" t="n"/>
      <c r="E13" s="6" t="n"/>
      <c r="F13" s="8" t="n"/>
      <c r="G13" s="6" t="n"/>
      <c r="H13" s="6" t="n"/>
    </row>
    <row r="14" ht="26" customHeight="1">
      <c r="A14" s="6" t="n">
        <v>9</v>
      </c>
      <c r="B14" s="7" t="n"/>
      <c r="C14" s="6" t="n"/>
      <c r="D14" s="8" t="n"/>
      <c r="E14" s="6" t="n"/>
      <c r="F14" s="8" t="n"/>
      <c r="G14" s="6" t="n"/>
      <c r="H14" s="6" t="n"/>
    </row>
    <row r="15" ht="26" customHeight="1">
      <c r="A15" s="6" t="n">
        <v>10</v>
      </c>
      <c r="B15" s="7" t="n"/>
      <c r="C15" s="6" t="n"/>
      <c r="D15" s="8" t="n"/>
      <c r="E15" s="6" t="n"/>
      <c r="F15" s="8" t="n"/>
      <c r="G15" s="6" t="n"/>
      <c r="H15" s="6" t="n"/>
    </row>
    <row r="16" ht="26" customHeight="1">
      <c r="A16" s="6" t="n">
        <v>11</v>
      </c>
      <c r="B16" s="7" t="n"/>
      <c r="C16" s="6" t="n"/>
      <c r="D16" s="8" t="n"/>
      <c r="E16" s="6" t="n"/>
      <c r="F16" s="8" t="n"/>
      <c r="G16" s="6" t="n"/>
      <c r="H16" s="6" t="n"/>
    </row>
    <row r="17" ht="26" customHeight="1">
      <c r="A17" s="6" t="n">
        <v>12</v>
      </c>
      <c r="B17" s="7" t="n"/>
      <c r="C17" s="6" t="n"/>
      <c r="D17" s="8" t="n"/>
      <c r="E17" s="6" t="n"/>
      <c r="F17" s="8" t="n"/>
      <c r="G17" s="6" t="n"/>
      <c r="H17" s="6" t="n"/>
    </row>
    <row r="18" ht="26" customHeight="1">
      <c r="A18" s="6" t="n">
        <v>13</v>
      </c>
      <c r="B18" s="7" t="n"/>
      <c r="C18" s="6" t="n"/>
      <c r="D18" s="8" t="n"/>
      <c r="E18" s="6" t="n"/>
      <c r="F18" s="8" t="n"/>
      <c r="G18" s="6" t="n"/>
      <c r="H18" s="6" t="n"/>
    </row>
    <row r="19" ht="26" customHeight="1">
      <c r="A19" s="6" t="n">
        <v>14</v>
      </c>
      <c r="B19" s="7" t="n"/>
      <c r="C19" s="6" t="n"/>
      <c r="D19" s="8" t="n"/>
      <c r="E19" s="6" t="n"/>
      <c r="F19" s="8" t="n"/>
      <c r="G19" s="6" t="n"/>
      <c r="H19" s="6" t="n"/>
    </row>
    <row r="20" ht="26" customHeight="1">
      <c r="A20" s="6" t="n">
        <v>15</v>
      </c>
      <c r="B20" s="7" t="n"/>
      <c r="C20" s="6" t="n"/>
      <c r="D20" s="8" t="n"/>
      <c r="E20" s="6" t="n"/>
      <c r="F20" s="8" t="n"/>
      <c r="G20" s="6" t="n"/>
      <c r="H20" s="6" t="n"/>
    </row>
    <row r="21" ht="26" customHeight="1">
      <c r="A21" s="6" t="n">
        <v>16</v>
      </c>
      <c r="B21" s="7" t="n"/>
      <c r="C21" s="6" t="n"/>
      <c r="D21" s="8" t="n"/>
      <c r="E21" s="6" t="n"/>
      <c r="F21" s="8" t="n"/>
      <c r="G21" s="6" t="n"/>
      <c r="H21" s="6" t="n"/>
    </row>
    <row r="22" ht="26" customHeight="1">
      <c r="A22" s="6" t="n">
        <v>17</v>
      </c>
      <c r="B22" s="7" t="n"/>
      <c r="C22" s="6" t="n"/>
      <c r="D22" s="8" t="n"/>
      <c r="E22" s="6" t="n"/>
      <c r="F22" s="8" t="n"/>
      <c r="G22" s="6" t="n"/>
      <c r="H22" s="6" t="n"/>
    </row>
    <row r="23" ht="26" customHeight="1">
      <c r="A23" s="6" t="n">
        <v>18</v>
      </c>
      <c r="B23" s="7" t="n"/>
      <c r="C23" s="6" t="n"/>
      <c r="D23" s="8" t="n"/>
      <c r="E23" s="6" t="n"/>
      <c r="F23" s="8" t="n"/>
      <c r="G23" s="6" t="n"/>
      <c r="H23" s="6" t="n"/>
    </row>
    <row r="24" ht="26" customHeight="1">
      <c r="A24" s="6" t="n">
        <v>19</v>
      </c>
      <c r="B24" s="7" t="n"/>
      <c r="C24" s="6" t="n"/>
      <c r="D24" s="8" t="n"/>
      <c r="E24" s="6" t="n"/>
      <c r="F24" s="8" t="n"/>
      <c r="G24" s="6" t="n"/>
      <c r="H24" s="6" t="n"/>
    </row>
    <row r="25" ht="26" customHeight="1">
      <c r="A25" s="6" t="n">
        <v>20</v>
      </c>
      <c r="B25" s="7" t="n"/>
      <c r="C25" s="6" t="n"/>
      <c r="D25" s="8" t="n"/>
      <c r="E25" s="6" t="n"/>
      <c r="F25" s="8" t="n"/>
      <c r="G25" s="6" t="n"/>
      <c r="H25" s="6" t="n"/>
    </row>
    <row r="26" ht="26" customHeight="1">
      <c r="A26" s="6" t="n">
        <v>21</v>
      </c>
      <c r="B26" s="7" t="n"/>
      <c r="C26" s="6" t="n"/>
      <c r="D26" s="8" t="n"/>
      <c r="E26" s="6" t="n"/>
      <c r="F26" s="8" t="n"/>
      <c r="G26" s="6" t="n"/>
      <c r="H26" s="6" t="n"/>
    </row>
    <row r="27" ht="26" customHeight="1">
      <c r="A27" s="6" t="n">
        <v>22</v>
      </c>
      <c r="B27" s="7" t="n"/>
      <c r="C27" s="6" t="n"/>
      <c r="D27" s="8" t="n"/>
      <c r="E27" s="6" t="n"/>
      <c r="F27" s="8" t="n"/>
      <c r="G27" s="6" t="n"/>
      <c r="H27" s="6" t="n"/>
    </row>
    <row r="28" ht="26" customHeight="1">
      <c r="A28" s="6" t="n">
        <v>23</v>
      </c>
      <c r="B28" s="7" t="n"/>
      <c r="C28" s="6" t="n"/>
      <c r="D28" s="8" t="n"/>
      <c r="E28" s="6" t="n"/>
      <c r="F28" s="8" t="n"/>
      <c r="G28" s="6" t="n"/>
      <c r="H28" s="6" t="n"/>
    </row>
    <row r="29" ht="26" customHeight="1">
      <c r="A29" s="6" t="n">
        <v>24</v>
      </c>
      <c r="B29" s="7" t="n"/>
      <c r="C29" s="6" t="n"/>
      <c r="D29" s="8" t="n"/>
      <c r="E29" s="6" t="n"/>
      <c r="F29" s="8" t="n"/>
      <c r="G29" s="6" t="n"/>
      <c r="H29" s="6" t="n"/>
    </row>
    <row r="30" ht="26" customHeight="1">
      <c r="A30" s="6" t="n">
        <v>25</v>
      </c>
      <c r="B30" s="7" t="n"/>
      <c r="C30" s="6" t="n"/>
      <c r="D30" s="8" t="n"/>
      <c r="E30" s="6" t="n"/>
      <c r="F30" s="8" t="n"/>
      <c r="G30" s="6" t="n"/>
      <c r="H30" s="6" t="n"/>
    </row>
    <row r="32" ht="30" customHeight="1">
      <c r="A32" s="9" t="inlineStr">
        <is>
          <t>Kontrol eden</t>
        </is>
      </c>
      <c r="B32" s="10" t="n"/>
      <c r="C32" s="10" t="inlineStr">
        <is>
          <t>Ad Soyad:</t>
        </is>
      </c>
      <c r="D32" s="10" t="n"/>
      <c r="E32" s="10" t="n"/>
      <c r="F32" s="10" t="inlineStr">
        <is>
          <t>İmza:</t>
        </is>
      </c>
      <c r="G32" s="10" t="n"/>
      <c r="H32" s="10" t="n"/>
    </row>
    <row r="34">
      <c r="A34" s="11" t="inlineStr">
        <is>
          <t>Her çalışan giriş ve çıkış saatini kendisi yazar ve imzalar; geç gelme, erken çıkma ya da görev dışında olma Açıklama sütununa yazılır.</t>
        </is>
      </c>
    </row>
    <row r="35">
      <c r="A35" s="11" t="inlineStr">
        <is>
          <t>Bu şablon bilgilendirme amaçlıdır. Ücretsiz şablon: Pepteam · pepteam.net/personel-giris-cikis-cizelgesi</t>
        </is>
      </c>
    </row>
  </sheetData>
  <mergeCells count="6">
    <mergeCell ref="A1:H1"/>
    <mergeCell ref="A2:B2"/>
    <mergeCell ref="C2:D2"/>
    <mergeCell ref="A32:B32"/>
    <mergeCell ref="C3:H3"/>
    <mergeCell ref="A3:B3"/>
  </mergeCells>
  <pageMargins left="0.75" right="0.75" top="1" bottom="1" header="0.5" footer="0.5"/>
  <pageSetup orientation="portrait" paperSize="9" fitToHeight="0" fitToWidth="1"/>
  <headerFooter>
    <oddHeader/>
    <oddFooter>&amp;C&amp;8 Ücretsiz şablon: Pepteam · pepteam.net/personel-giris-cikis-cizelgesi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8" customWidth="1" min="3" max="3"/>
    <col width="8" customWidth="1" min="4" max="4"/>
    <col width="10" customWidth="1" min="5" max="5"/>
    <col width="10" customWidth="1" min="6" max="6"/>
    <col width="16" customWidth="1" min="7" max="7"/>
    <col width="14" customWidth="1" min="8" max="8"/>
    <col width="24" customWidth="1" min="9" max="9"/>
  </cols>
  <sheetData>
    <row r="1">
      <c r="A1" s="1" t="inlineStr">
        <is>
          <t>AYLIK GİRİŞ-ÇIKIŞ ÇİZELGESİ</t>
        </is>
      </c>
    </row>
    <row r="2">
      <c r="A2" s="2" t="inlineStr">
        <is>
          <t>Ad Soyad:</t>
        </is>
      </c>
      <c r="B2" s="4" t="n"/>
      <c r="F2" s="2" t="inlineStr">
        <is>
          <t>Yıl:</t>
        </is>
      </c>
      <c r="G2" s="4" t="n">
        <v>2026</v>
      </c>
      <c r="H2" s="2">
        <f>IFERROR(CHOOSE($G$3,"Ocak","Şubat","Mart","Nisan","Mayıs","Haziran","Temmuz","Ağustos","Eylül","Ekim","Kasım","Aralık")&amp;" "&amp;$G$2,"Ay 1-12 olmalı")</f>
        <v/>
      </c>
    </row>
    <row r="3">
      <c r="A3" s="2" t="inlineStr">
        <is>
          <t>Görevi:</t>
        </is>
      </c>
      <c r="B3" s="4" t="n"/>
      <c r="F3" s="2" t="inlineStr">
        <is>
          <t>Ay (1-12):</t>
        </is>
      </c>
      <c r="G3" s="4" t="n">
        <v>10</v>
      </c>
    </row>
    <row r="5" ht="32" customHeight="1">
      <c r="A5" s="5" t="inlineStr">
        <is>
          <t>Tarih</t>
        </is>
      </c>
      <c r="B5" s="5" t="inlineStr">
        <is>
          <t>Gün</t>
        </is>
      </c>
      <c r="C5" s="5" t="inlineStr">
        <is>
          <t>Giriş</t>
        </is>
      </c>
      <c r="D5" s="5" t="inlineStr">
        <is>
          <t>Çıkış</t>
        </is>
      </c>
      <c r="E5" s="5" t="inlineStr">
        <is>
          <t>Ara dinlenme (dk)</t>
        </is>
      </c>
      <c r="F5" s="5" t="inlineStr">
        <is>
          <t>Net çalışma (saat)</t>
        </is>
      </c>
      <c r="G5" s="5" t="inlineStr">
        <is>
          <t>Uyarı</t>
        </is>
      </c>
      <c r="H5" s="5" t="inlineStr">
        <is>
          <t>İmza</t>
        </is>
      </c>
      <c r="I5" s="5" t="inlineStr">
        <is>
          <t>Açıklama</t>
        </is>
      </c>
    </row>
    <row r="6">
      <c r="A6" s="12">
        <f>IF(1&lt;=DAY(DATE($G$2,$G$3+1,0)),DATE($G$2,$G$3,1),"")</f>
        <v/>
      </c>
      <c r="B6" s="6">
        <f>IF(A6="","",CHOOSE(WEEKDAY(A6,2),"Pzt","Sal","Çar","Per","Cum","Cmt","Paz"))</f>
        <v/>
      </c>
      <c r="C6" s="13" t="n"/>
      <c r="D6" s="13" t="n"/>
      <c r="E6" s="4" t="n"/>
      <c r="F6" s="14">
        <f>IF(OR(C6="",D6=""),"",ROUND((D6-C6+IF(D6&lt;C6,1,0))*24-IF(E6="",0,E6)/60,2))</f>
        <v/>
      </c>
      <c r="G6" s="15">
        <f>IF(F6="","",IF(F6&gt;11,"11 saati aşıyor",""))</f>
        <v/>
      </c>
      <c r="H6" s="6" t="n"/>
      <c r="I6" s="7" t="n"/>
    </row>
    <row r="7">
      <c r="A7" s="12">
        <f>IF(2&lt;=DAY(DATE($G$2,$G$3+1,0)),DATE($G$2,$G$3,2),"")</f>
        <v/>
      </c>
      <c r="B7" s="6">
        <f>IF(A7="","",CHOOSE(WEEKDAY(A7,2),"Pzt","Sal","Çar","Per","Cum","Cmt","Paz"))</f>
        <v/>
      </c>
      <c r="C7" s="13" t="n"/>
      <c r="D7" s="13" t="n"/>
      <c r="E7" s="4" t="n"/>
      <c r="F7" s="14">
        <f>IF(OR(C7="",D7=""),"",ROUND((D7-C7+IF(D7&lt;C7,1,0))*24-IF(E7="",0,E7)/60,2))</f>
        <v/>
      </c>
      <c r="G7" s="15">
        <f>IF(F7="","",IF(F7&gt;11,"11 saati aşıyor",""))</f>
        <v/>
      </c>
      <c r="H7" s="6" t="n"/>
      <c r="I7" s="7" t="n"/>
    </row>
    <row r="8">
      <c r="A8" s="12">
        <f>IF(3&lt;=DAY(DATE($G$2,$G$3+1,0)),DATE($G$2,$G$3,3),"")</f>
        <v/>
      </c>
      <c r="B8" s="6">
        <f>IF(A8="","",CHOOSE(WEEKDAY(A8,2),"Pzt","Sal","Çar","Per","Cum","Cmt","Paz"))</f>
        <v/>
      </c>
      <c r="C8" s="13" t="n"/>
      <c r="D8" s="13" t="n"/>
      <c r="E8" s="4" t="n"/>
      <c r="F8" s="14">
        <f>IF(OR(C8="",D8=""),"",ROUND((D8-C8+IF(D8&lt;C8,1,0))*24-IF(E8="",0,E8)/60,2))</f>
        <v/>
      </c>
      <c r="G8" s="15">
        <f>IF(F8="","",IF(F8&gt;11,"11 saati aşıyor",""))</f>
        <v/>
      </c>
      <c r="H8" s="6" t="n"/>
      <c r="I8" s="7" t="n"/>
    </row>
    <row r="9">
      <c r="A9" s="12">
        <f>IF(4&lt;=DAY(DATE($G$2,$G$3+1,0)),DATE($G$2,$G$3,4),"")</f>
        <v/>
      </c>
      <c r="B9" s="6">
        <f>IF(A9="","",CHOOSE(WEEKDAY(A9,2),"Pzt","Sal","Çar","Per","Cum","Cmt","Paz"))</f>
        <v/>
      </c>
      <c r="C9" s="13" t="n"/>
      <c r="D9" s="13" t="n"/>
      <c r="E9" s="4" t="n"/>
      <c r="F9" s="14">
        <f>IF(OR(C9="",D9=""),"",ROUND((D9-C9+IF(D9&lt;C9,1,0))*24-IF(E9="",0,E9)/60,2))</f>
        <v/>
      </c>
      <c r="G9" s="15">
        <f>IF(F9="","",IF(F9&gt;11,"11 saati aşıyor",""))</f>
        <v/>
      </c>
      <c r="H9" s="6" t="n"/>
      <c r="I9" s="7" t="n"/>
    </row>
    <row r="10">
      <c r="A10" s="12">
        <f>IF(5&lt;=DAY(DATE($G$2,$G$3+1,0)),DATE($G$2,$G$3,5),"")</f>
        <v/>
      </c>
      <c r="B10" s="6">
        <f>IF(A10="","",CHOOSE(WEEKDAY(A10,2),"Pzt","Sal","Çar","Per","Cum","Cmt","Paz"))</f>
        <v/>
      </c>
      <c r="C10" s="13" t="n"/>
      <c r="D10" s="13" t="n"/>
      <c r="E10" s="4" t="n"/>
      <c r="F10" s="14">
        <f>IF(OR(C10="",D10=""),"",ROUND((D10-C10+IF(D10&lt;C10,1,0))*24-IF(E10="",0,E10)/60,2))</f>
        <v/>
      </c>
      <c r="G10" s="15">
        <f>IF(F10="","",IF(F10&gt;11,"11 saati aşıyor",""))</f>
        <v/>
      </c>
      <c r="H10" s="6" t="n"/>
      <c r="I10" s="7" t="n"/>
    </row>
    <row r="11">
      <c r="A11" s="12">
        <f>IF(6&lt;=DAY(DATE($G$2,$G$3+1,0)),DATE($G$2,$G$3,6),"")</f>
        <v/>
      </c>
      <c r="B11" s="6">
        <f>IF(A11="","",CHOOSE(WEEKDAY(A11,2),"Pzt","Sal","Çar","Per","Cum","Cmt","Paz"))</f>
        <v/>
      </c>
      <c r="C11" s="13" t="n"/>
      <c r="D11" s="13" t="n"/>
      <c r="E11" s="4" t="n"/>
      <c r="F11" s="14">
        <f>IF(OR(C11="",D11=""),"",ROUND((D11-C11+IF(D11&lt;C11,1,0))*24-IF(E11="",0,E11)/60,2))</f>
        <v/>
      </c>
      <c r="G11" s="15">
        <f>IF(F11="","",IF(F11&gt;11,"11 saati aşıyor",""))</f>
        <v/>
      </c>
      <c r="H11" s="6" t="n"/>
      <c r="I11" s="7" t="n"/>
    </row>
    <row r="12">
      <c r="A12" s="12">
        <f>IF(7&lt;=DAY(DATE($G$2,$G$3+1,0)),DATE($G$2,$G$3,7),"")</f>
        <v/>
      </c>
      <c r="B12" s="6">
        <f>IF(A12="","",CHOOSE(WEEKDAY(A12,2),"Pzt","Sal","Çar","Per","Cum","Cmt","Paz"))</f>
        <v/>
      </c>
      <c r="C12" s="13" t="n"/>
      <c r="D12" s="13" t="n"/>
      <c r="E12" s="4" t="n"/>
      <c r="F12" s="14">
        <f>IF(OR(C12="",D12=""),"",ROUND((D12-C12+IF(D12&lt;C12,1,0))*24-IF(E12="",0,E12)/60,2))</f>
        <v/>
      </c>
      <c r="G12" s="15">
        <f>IF(F12="","",IF(F12&gt;11,"11 saati aşıyor",""))</f>
        <v/>
      </c>
      <c r="H12" s="6" t="n"/>
      <c r="I12" s="7" t="n"/>
    </row>
    <row r="13">
      <c r="A13" s="12">
        <f>IF(8&lt;=DAY(DATE($G$2,$G$3+1,0)),DATE($G$2,$G$3,8),"")</f>
        <v/>
      </c>
      <c r="B13" s="6">
        <f>IF(A13="","",CHOOSE(WEEKDAY(A13,2),"Pzt","Sal","Çar","Per","Cum","Cmt","Paz"))</f>
        <v/>
      </c>
      <c r="C13" s="13" t="n"/>
      <c r="D13" s="13" t="n"/>
      <c r="E13" s="4" t="n"/>
      <c r="F13" s="14">
        <f>IF(OR(C13="",D13=""),"",ROUND((D13-C13+IF(D13&lt;C13,1,0))*24-IF(E13="",0,E13)/60,2))</f>
        <v/>
      </c>
      <c r="G13" s="15">
        <f>IF(F13="","",IF(F13&gt;11,"11 saati aşıyor",""))</f>
        <v/>
      </c>
      <c r="H13" s="6" t="n"/>
      <c r="I13" s="7" t="n"/>
    </row>
    <row r="14">
      <c r="A14" s="12">
        <f>IF(9&lt;=DAY(DATE($G$2,$G$3+1,0)),DATE($G$2,$G$3,9),"")</f>
        <v/>
      </c>
      <c r="B14" s="6">
        <f>IF(A14="","",CHOOSE(WEEKDAY(A14,2),"Pzt","Sal","Çar","Per","Cum","Cmt","Paz"))</f>
        <v/>
      </c>
      <c r="C14" s="13" t="n"/>
      <c r="D14" s="13" t="n"/>
      <c r="E14" s="4" t="n"/>
      <c r="F14" s="14">
        <f>IF(OR(C14="",D14=""),"",ROUND((D14-C14+IF(D14&lt;C14,1,0))*24-IF(E14="",0,E14)/60,2))</f>
        <v/>
      </c>
      <c r="G14" s="15">
        <f>IF(F14="","",IF(F14&gt;11,"11 saati aşıyor",""))</f>
        <v/>
      </c>
      <c r="H14" s="6" t="n"/>
      <c r="I14" s="7" t="n"/>
    </row>
    <row r="15">
      <c r="A15" s="12">
        <f>IF(10&lt;=DAY(DATE($G$2,$G$3+1,0)),DATE($G$2,$G$3,10),"")</f>
        <v/>
      </c>
      <c r="B15" s="6">
        <f>IF(A15="","",CHOOSE(WEEKDAY(A15,2),"Pzt","Sal","Çar","Per","Cum","Cmt","Paz"))</f>
        <v/>
      </c>
      <c r="C15" s="13" t="n"/>
      <c r="D15" s="13" t="n"/>
      <c r="E15" s="4" t="n"/>
      <c r="F15" s="14">
        <f>IF(OR(C15="",D15=""),"",ROUND((D15-C15+IF(D15&lt;C15,1,0))*24-IF(E15="",0,E15)/60,2))</f>
        <v/>
      </c>
      <c r="G15" s="15">
        <f>IF(F15="","",IF(F15&gt;11,"11 saati aşıyor",""))</f>
        <v/>
      </c>
      <c r="H15" s="6" t="n"/>
      <c r="I15" s="7" t="n"/>
    </row>
    <row r="16">
      <c r="A16" s="12">
        <f>IF(11&lt;=DAY(DATE($G$2,$G$3+1,0)),DATE($G$2,$G$3,11),"")</f>
        <v/>
      </c>
      <c r="B16" s="6">
        <f>IF(A16="","",CHOOSE(WEEKDAY(A16,2),"Pzt","Sal","Çar","Per","Cum","Cmt","Paz"))</f>
        <v/>
      </c>
      <c r="C16" s="13" t="n"/>
      <c r="D16" s="13" t="n"/>
      <c r="E16" s="4" t="n"/>
      <c r="F16" s="14">
        <f>IF(OR(C16="",D16=""),"",ROUND((D16-C16+IF(D16&lt;C16,1,0))*24-IF(E16="",0,E16)/60,2))</f>
        <v/>
      </c>
      <c r="G16" s="15">
        <f>IF(F16="","",IF(F16&gt;11,"11 saati aşıyor",""))</f>
        <v/>
      </c>
      <c r="H16" s="6" t="n"/>
      <c r="I16" s="7" t="n"/>
    </row>
    <row r="17">
      <c r="A17" s="12">
        <f>IF(12&lt;=DAY(DATE($G$2,$G$3+1,0)),DATE($G$2,$G$3,12),"")</f>
        <v/>
      </c>
      <c r="B17" s="6">
        <f>IF(A17="","",CHOOSE(WEEKDAY(A17,2),"Pzt","Sal","Çar","Per","Cum","Cmt","Paz"))</f>
        <v/>
      </c>
      <c r="C17" s="13" t="n"/>
      <c r="D17" s="13" t="n"/>
      <c r="E17" s="4" t="n"/>
      <c r="F17" s="14">
        <f>IF(OR(C17="",D17=""),"",ROUND((D17-C17+IF(D17&lt;C17,1,0))*24-IF(E17="",0,E17)/60,2))</f>
        <v/>
      </c>
      <c r="G17" s="15">
        <f>IF(F17="","",IF(F17&gt;11,"11 saati aşıyor",""))</f>
        <v/>
      </c>
      <c r="H17" s="6" t="n"/>
      <c r="I17" s="7" t="n"/>
    </row>
    <row r="18">
      <c r="A18" s="12">
        <f>IF(13&lt;=DAY(DATE($G$2,$G$3+1,0)),DATE($G$2,$G$3,13),"")</f>
        <v/>
      </c>
      <c r="B18" s="6">
        <f>IF(A18="","",CHOOSE(WEEKDAY(A18,2),"Pzt","Sal","Çar","Per","Cum","Cmt","Paz"))</f>
        <v/>
      </c>
      <c r="C18" s="13" t="n"/>
      <c r="D18" s="13" t="n"/>
      <c r="E18" s="4" t="n"/>
      <c r="F18" s="14">
        <f>IF(OR(C18="",D18=""),"",ROUND((D18-C18+IF(D18&lt;C18,1,0))*24-IF(E18="",0,E18)/60,2))</f>
        <v/>
      </c>
      <c r="G18" s="15">
        <f>IF(F18="","",IF(F18&gt;11,"11 saati aşıyor",""))</f>
        <v/>
      </c>
      <c r="H18" s="6" t="n"/>
      <c r="I18" s="7" t="n"/>
    </row>
    <row r="19">
      <c r="A19" s="12">
        <f>IF(14&lt;=DAY(DATE($G$2,$G$3+1,0)),DATE($G$2,$G$3,14),"")</f>
        <v/>
      </c>
      <c r="B19" s="6">
        <f>IF(A19="","",CHOOSE(WEEKDAY(A19,2),"Pzt","Sal","Çar","Per","Cum","Cmt","Paz"))</f>
        <v/>
      </c>
      <c r="C19" s="13" t="n"/>
      <c r="D19" s="13" t="n"/>
      <c r="E19" s="4" t="n"/>
      <c r="F19" s="14">
        <f>IF(OR(C19="",D19=""),"",ROUND((D19-C19+IF(D19&lt;C19,1,0))*24-IF(E19="",0,E19)/60,2))</f>
        <v/>
      </c>
      <c r="G19" s="15">
        <f>IF(F19="","",IF(F19&gt;11,"11 saati aşıyor",""))</f>
        <v/>
      </c>
      <c r="H19" s="6" t="n"/>
      <c r="I19" s="7" t="n"/>
    </row>
    <row r="20">
      <c r="A20" s="12">
        <f>IF(15&lt;=DAY(DATE($G$2,$G$3+1,0)),DATE($G$2,$G$3,15),"")</f>
        <v/>
      </c>
      <c r="B20" s="6">
        <f>IF(A20="","",CHOOSE(WEEKDAY(A20,2),"Pzt","Sal","Çar","Per","Cum","Cmt","Paz"))</f>
        <v/>
      </c>
      <c r="C20" s="13" t="n"/>
      <c r="D20" s="13" t="n"/>
      <c r="E20" s="4" t="n"/>
      <c r="F20" s="14">
        <f>IF(OR(C20="",D20=""),"",ROUND((D20-C20+IF(D20&lt;C20,1,0))*24-IF(E20="",0,E20)/60,2))</f>
        <v/>
      </c>
      <c r="G20" s="15">
        <f>IF(F20="","",IF(F20&gt;11,"11 saati aşıyor",""))</f>
        <v/>
      </c>
      <c r="H20" s="6" t="n"/>
      <c r="I20" s="7" t="n"/>
    </row>
    <row r="21">
      <c r="A21" s="12">
        <f>IF(16&lt;=DAY(DATE($G$2,$G$3+1,0)),DATE($G$2,$G$3,16),"")</f>
        <v/>
      </c>
      <c r="B21" s="6">
        <f>IF(A21="","",CHOOSE(WEEKDAY(A21,2),"Pzt","Sal","Çar","Per","Cum","Cmt","Paz"))</f>
        <v/>
      </c>
      <c r="C21" s="13" t="n"/>
      <c r="D21" s="13" t="n"/>
      <c r="E21" s="4" t="n"/>
      <c r="F21" s="14">
        <f>IF(OR(C21="",D21=""),"",ROUND((D21-C21+IF(D21&lt;C21,1,0))*24-IF(E21="",0,E21)/60,2))</f>
        <v/>
      </c>
      <c r="G21" s="15">
        <f>IF(F21="","",IF(F21&gt;11,"11 saati aşıyor",""))</f>
        <v/>
      </c>
      <c r="H21" s="6" t="n"/>
      <c r="I21" s="7" t="n"/>
    </row>
    <row r="22">
      <c r="A22" s="12">
        <f>IF(17&lt;=DAY(DATE($G$2,$G$3+1,0)),DATE($G$2,$G$3,17),"")</f>
        <v/>
      </c>
      <c r="B22" s="6">
        <f>IF(A22="","",CHOOSE(WEEKDAY(A22,2),"Pzt","Sal","Çar","Per","Cum","Cmt","Paz"))</f>
        <v/>
      </c>
      <c r="C22" s="13" t="n"/>
      <c r="D22" s="13" t="n"/>
      <c r="E22" s="4" t="n"/>
      <c r="F22" s="14">
        <f>IF(OR(C22="",D22=""),"",ROUND((D22-C22+IF(D22&lt;C22,1,0))*24-IF(E22="",0,E22)/60,2))</f>
        <v/>
      </c>
      <c r="G22" s="15">
        <f>IF(F22="","",IF(F22&gt;11,"11 saati aşıyor",""))</f>
        <v/>
      </c>
      <c r="H22" s="6" t="n"/>
      <c r="I22" s="7" t="n"/>
    </row>
    <row r="23">
      <c r="A23" s="12">
        <f>IF(18&lt;=DAY(DATE($G$2,$G$3+1,0)),DATE($G$2,$G$3,18),"")</f>
        <v/>
      </c>
      <c r="B23" s="6">
        <f>IF(A23="","",CHOOSE(WEEKDAY(A23,2),"Pzt","Sal","Çar","Per","Cum","Cmt","Paz"))</f>
        <v/>
      </c>
      <c r="C23" s="13" t="n"/>
      <c r="D23" s="13" t="n"/>
      <c r="E23" s="4" t="n"/>
      <c r="F23" s="14">
        <f>IF(OR(C23="",D23=""),"",ROUND((D23-C23+IF(D23&lt;C23,1,0))*24-IF(E23="",0,E23)/60,2))</f>
        <v/>
      </c>
      <c r="G23" s="15">
        <f>IF(F23="","",IF(F23&gt;11,"11 saati aşıyor",""))</f>
        <v/>
      </c>
      <c r="H23" s="6" t="n"/>
      <c r="I23" s="7" t="n"/>
    </row>
    <row r="24">
      <c r="A24" s="12">
        <f>IF(19&lt;=DAY(DATE($G$2,$G$3+1,0)),DATE($G$2,$G$3,19),"")</f>
        <v/>
      </c>
      <c r="B24" s="6">
        <f>IF(A24="","",CHOOSE(WEEKDAY(A24,2),"Pzt","Sal","Çar","Per","Cum","Cmt","Paz"))</f>
        <v/>
      </c>
      <c r="C24" s="13" t="n"/>
      <c r="D24" s="13" t="n"/>
      <c r="E24" s="4" t="n"/>
      <c r="F24" s="14">
        <f>IF(OR(C24="",D24=""),"",ROUND((D24-C24+IF(D24&lt;C24,1,0))*24-IF(E24="",0,E24)/60,2))</f>
        <v/>
      </c>
      <c r="G24" s="15">
        <f>IF(F24="","",IF(F24&gt;11,"11 saati aşıyor",""))</f>
        <v/>
      </c>
      <c r="H24" s="6" t="n"/>
      <c r="I24" s="7" t="n"/>
    </row>
    <row r="25">
      <c r="A25" s="12">
        <f>IF(20&lt;=DAY(DATE($G$2,$G$3+1,0)),DATE($G$2,$G$3,20),"")</f>
        <v/>
      </c>
      <c r="B25" s="6">
        <f>IF(A25="","",CHOOSE(WEEKDAY(A25,2),"Pzt","Sal","Çar","Per","Cum","Cmt","Paz"))</f>
        <v/>
      </c>
      <c r="C25" s="13" t="n"/>
      <c r="D25" s="13" t="n"/>
      <c r="E25" s="4" t="n"/>
      <c r="F25" s="14">
        <f>IF(OR(C25="",D25=""),"",ROUND((D25-C25+IF(D25&lt;C25,1,0))*24-IF(E25="",0,E25)/60,2))</f>
        <v/>
      </c>
      <c r="G25" s="15">
        <f>IF(F25="","",IF(F25&gt;11,"11 saati aşıyor",""))</f>
        <v/>
      </c>
      <c r="H25" s="6" t="n"/>
      <c r="I25" s="7" t="n"/>
    </row>
    <row r="26">
      <c r="A26" s="12">
        <f>IF(21&lt;=DAY(DATE($G$2,$G$3+1,0)),DATE($G$2,$G$3,21),"")</f>
        <v/>
      </c>
      <c r="B26" s="6">
        <f>IF(A26="","",CHOOSE(WEEKDAY(A26,2),"Pzt","Sal","Çar","Per","Cum","Cmt","Paz"))</f>
        <v/>
      </c>
      <c r="C26" s="13" t="n"/>
      <c r="D26" s="13" t="n"/>
      <c r="E26" s="4" t="n"/>
      <c r="F26" s="14">
        <f>IF(OR(C26="",D26=""),"",ROUND((D26-C26+IF(D26&lt;C26,1,0))*24-IF(E26="",0,E26)/60,2))</f>
        <v/>
      </c>
      <c r="G26" s="15">
        <f>IF(F26="","",IF(F26&gt;11,"11 saati aşıyor",""))</f>
        <v/>
      </c>
      <c r="H26" s="6" t="n"/>
      <c r="I26" s="7" t="n"/>
    </row>
    <row r="27">
      <c r="A27" s="12">
        <f>IF(22&lt;=DAY(DATE($G$2,$G$3+1,0)),DATE($G$2,$G$3,22),"")</f>
        <v/>
      </c>
      <c r="B27" s="6">
        <f>IF(A27="","",CHOOSE(WEEKDAY(A27,2),"Pzt","Sal","Çar","Per","Cum","Cmt","Paz"))</f>
        <v/>
      </c>
      <c r="C27" s="13" t="n"/>
      <c r="D27" s="13" t="n"/>
      <c r="E27" s="4" t="n"/>
      <c r="F27" s="14">
        <f>IF(OR(C27="",D27=""),"",ROUND((D27-C27+IF(D27&lt;C27,1,0))*24-IF(E27="",0,E27)/60,2))</f>
        <v/>
      </c>
      <c r="G27" s="15">
        <f>IF(F27="","",IF(F27&gt;11,"11 saati aşıyor",""))</f>
        <v/>
      </c>
      <c r="H27" s="6" t="n"/>
      <c r="I27" s="7" t="n"/>
    </row>
    <row r="28">
      <c r="A28" s="12">
        <f>IF(23&lt;=DAY(DATE($G$2,$G$3+1,0)),DATE($G$2,$G$3,23),"")</f>
        <v/>
      </c>
      <c r="B28" s="6">
        <f>IF(A28="","",CHOOSE(WEEKDAY(A28,2),"Pzt","Sal","Çar","Per","Cum","Cmt","Paz"))</f>
        <v/>
      </c>
      <c r="C28" s="13" t="n"/>
      <c r="D28" s="13" t="n"/>
      <c r="E28" s="4" t="n"/>
      <c r="F28" s="14">
        <f>IF(OR(C28="",D28=""),"",ROUND((D28-C28+IF(D28&lt;C28,1,0))*24-IF(E28="",0,E28)/60,2))</f>
        <v/>
      </c>
      <c r="G28" s="15">
        <f>IF(F28="","",IF(F28&gt;11,"11 saati aşıyor",""))</f>
        <v/>
      </c>
      <c r="H28" s="6" t="n"/>
      <c r="I28" s="7" t="n"/>
    </row>
    <row r="29">
      <c r="A29" s="12">
        <f>IF(24&lt;=DAY(DATE($G$2,$G$3+1,0)),DATE($G$2,$G$3,24),"")</f>
        <v/>
      </c>
      <c r="B29" s="6">
        <f>IF(A29="","",CHOOSE(WEEKDAY(A29,2),"Pzt","Sal","Çar","Per","Cum","Cmt","Paz"))</f>
        <v/>
      </c>
      <c r="C29" s="13" t="n"/>
      <c r="D29" s="13" t="n"/>
      <c r="E29" s="4" t="n"/>
      <c r="F29" s="14">
        <f>IF(OR(C29="",D29=""),"",ROUND((D29-C29+IF(D29&lt;C29,1,0))*24-IF(E29="",0,E29)/60,2))</f>
        <v/>
      </c>
      <c r="G29" s="15">
        <f>IF(F29="","",IF(F29&gt;11,"11 saati aşıyor",""))</f>
        <v/>
      </c>
      <c r="H29" s="6" t="n"/>
      <c r="I29" s="7" t="n"/>
    </row>
    <row r="30">
      <c r="A30" s="12">
        <f>IF(25&lt;=DAY(DATE($G$2,$G$3+1,0)),DATE($G$2,$G$3,25),"")</f>
        <v/>
      </c>
      <c r="B30" s="6">
        <f>IF(A30="","",CHOOSE(WEEKDAY(A30,2),"Pzt","Sal","Çar","Per","Cum","Cmt","Paz"))</f>
        <v/>
      </c>
      <c r="C30" s="13" t="n"/>
      <c r="D30" s="13" t="n"/>
      <c r="E30" s="4" t="n"/>
      <c r="F30" s="14">
        <f>IF(OR(C30="",D30=""),"",ROUND((D30-C30+IF(D30&lt;C30,1,0))*24-IF(E30="",0,E30)/60,2))</f>
        <v/>
      </c>
      <c r="G30" s="15">
        <f>IF(F30="","",IF(F30&gt;11,"11 saati aşıyor",""))</f>
        <v/>
      </c>
      <c r="H30" s="6" t="n"/>
      <c r="I30" s="7" t="n"/>
    </row>
    <row r="31">
      <c r="A31" s="12">
        <f>IF(26&lt;=DAY(DATE($G$2,$G$3+1,0)),DATE($G$2,$G$3,26),"")</f>
        <v/>
      </c>
      <c r="B31" s="6">
        <f>IF(A31="","",CHOOSE(WEEKDAY(A31,2),"Pzt","Sal","Çar","Per","Cum","Cmt","Paz"))</f>
        <v/>
      </c>
      <c r="C31" s="13" t="n"/>
      <c r="D31" s="13" t="n"/>
      <c r="E31" s="4" t="n"/>
      <c r="F31" s="14">
        <f>IF(OR(C31="",D31=""),"",ROUND((D31-C31+IF(D31&lt;C31,1,0))*24-IF(E31="",0,E31)/60,2))</f>
        <v/>
      </c>
      <c r="G31" s="15">
        <f>IF(F31="","",IF(F31&gt;11,"11 saati aşıyor",""))</f>
        <v/>
      </c>
      <c r="H31" s="6" t="n"/>
      <c r="I31" s="7" t="n"/>
    </row>
    <row r="32">
      <c r="A32" s="12">
        <f>IF(27&lt;=DAY(DATE($G$2,$G$3+1,0)),DATE($G$2,$G$3,27),"")</f>
        <v/>
      </c>
      <c r="B32" s="6">
        <f>IF(A32="","",CHOOSE(WEEKDAY(A32,2),"Pzt","Sal","Çar","Per","Cum","Cmt","Paz"))</f>
        <v/>
      </c>
      <c r="C32" s="13" t="n"/>
      <c r="D32" s="13" t="n"/>
      <c r="E32" s="4" t="n"/>
      <c r="F32" s="14">
        <f>IF(OR(C32="",D32=""),"",ROUND((D32-C32+IF(D32&lt;C32,1,0))*24-IF(E32="",0,E32)/60,2))</f>
        <v/>
      </c>
      <c r="G32" s="15">
        <f>IF(F32="","",IF(F32&gt;11,"11 saati aşıyor",""))</f>
        <v/>
      </c>
      <c r="H32" s="6" t="n"/>
      <c r="I32" s="7" t="n"/>
    </row>
    <row r="33">
      <c r="A33" s="12">
        <f>IF(28&lt;=DAY(DATE($G$2,$G$3+1,0)),DATE($G$2,$G$3,28),"")</f>
        <v/>
      </c>
      <c r="B33" s="6">
        <f>IF(A33="","",CHOOSE(WEEKDAY(A33,2),"Pzt","Sal","Çar","Per","Cum","Cmt","Paz"))</f>
        <v/>
      </c>
      <c r="C33" s="13" t="n"/>
      <c r="D33" s="13" t="n"/>
      <c r="E33" s="4" t="n"/>
      <c r="F33" s="14">
        <f>IF(OR(C33="",D33=""),"",ROUND((D33-C33+IF(D33&lt;C33,1,0))*24-IF(E33="",0,E33)/60,2))</f>
        <v/>
      </c>
      <c r="G33" s="15">
        <f>IF(F33="","",IF(F33&gt;11,"11 saati aşıyor",""))</f>
        <v/>
      </c>
      <c r="H33" s="6" t="n"/>
      <c r="I33" s="7" t="n"/>
    </row>
    <row r="34">
      <c r="A34" s="12">
        <f>IF(29&lt;=DAY(DATE($G$2,$G$3+1,0)),DATE($G$2,$G$3,29),"")</f>
        <v/>
      </c>
      <c r="B34" s="6">
        <f>IF(A34="","",CHOOSE(WEEKDAY(A34,2),"Pzt","Sal","Çar","Per","Cum","Cmt","Paz"))</f>
        <v/>
      </c>
      <c r="C34" s="13" t="n"/>
      <c r="D34" s="13" t="n"/>
      <c r="E34" s="4" t="n"/>
      <c r="F34" s="14">
        <f>IF(OR(C34="",D34=""),"",ROUND((D34-C34+IF(D34&lt;C34,1,0))*24-IF(E34="",0,E34)/60,2))</f>
        <v/>
      </c>
      <c r="G34" s="15">
        <f>IF(F34="","",IF(F34&gt;11,"11 saati aşıyor",""))</f>
        <v/>
      </c>
      <c r="H34" s="6" t="n"/>
      <c r="I34" s="7" t="n"/>
    </row>
    <row r="35">
      <c r="A35" s="12">
        <f>IF(30&lt;=DAY(DATE($G$2,$G$3+1,0)),DATE($G$2,$G$3,30),"")</f>
        <v/>
      </c>
      <c r="B35" s="6">
        <f>IF(A35="","",CHOOSE(WEEKDAY(A35,2),"Pzt","Sal","Çar","Per","Cum","Cmt","Paz"))</f>
        <v/>
      </c>
      <c r="C35" s="13" t="n"/>
      <c r="D35" s="13" t="n"/>
      <c r="E35" s="4" t="n"/>
      <c r="F35" s="14">
        <f>IF(OR(C35="",D35=""),"",ROUND((D35-C35+IF(D35&lt;C35,1,0))*24-IF(E35="",0,E35)/60,2))</f>
        <v/>
      </c>
      <c r="G35" s="15">
        <f>IF(F35="","",IF(F35&gt;11,"11 saati aşıyor",""))</f>
        <v/>
      </c>
      <c r="H35" s="6" t="n"/>
      <c r="I35" s="7" t="n"/>
    </row>
    <row r="36">
      <c r="A36" s="12">
        <f>IF(31&lt;=DAY(DATE($G$2,$G$3+1,0)),DATE($G$2,$G$3,31),"")</f>
        <v/>
      </c>
      <c r="B36" s="6">
        <f>IF(A36="","",CHOOSE(WEEKDAY(A36,2),"Pzt","Sal","Çar","Per","Cum","Cmt","Paz"))</f>
        <v/>
      </c>
      <c r="C36" s="13" t="n"/>
      <c r="D36" s="13" t="n"/>
      <c r="E36" s="4" t="n"/>
      <c r="F36" s="14">
        <f>IF(OR(C36="",D36=""),"",ROUND((D36-C36+IF(D36&lt;C36,1,0))*24-IF(E36="",0,E36)/60,2))</f>
        <v/>
      </c>
      <c r="G36" s="15">
        <f>IF(F36="","",IF(F36&gt;11,"11 saati aşıyor",""))</f>
        <v/>
      </c>
      <c r="H36" s="6" t="n"/>
      <c r="I36" s="7" t="n"/>
    </row>
    <row r="37">
      <c r="A37" s="16" t="inlineStr">
        <is>
          <t>Toplam</t>
        </is>
      </c>
      <c r="B37" s="16" t="n"/>
      <c r="C37" s="16" t="inlineStr">
        <is>
          <t>Çalışılan gün:</t>
        </is>
      </c>
      <c r="D37" s="16" t="n"/>
      <c r="E37" s="16">
        <f>COUNT(F6:F36)</f>
        <v/>
      </c>
      <c r="F37" s="17">
        <f>SUM(F6:F36)</f>
        <v/>
      </c>
      <c r="G37" s="18">
        <f>IF(COUNTIF(G6:G36,"11 saati aşıyor")&gt;0,COUNTIF(G6:G36,"11 saati aşıyor")&amp;" günde 11 saat aşıldı","")</f>
        <v/>
      </c>
      <c r="H37" s="16" t="n"/>
      <c r="I37" s="16" t="n"/>
    </row>
    <row r="39">
      <c r="A39" s="11" t="inlineStr">
        <is>
          <t>Saatleri 08:30 biçiminde yazın. Çıkış saati girişten küçükse (gece vardiyası) çıkış ertesi gün sayılır.</t>
        </is>
      </c>
    </row>
    <row r="40">
      <c r="A40" s="11" t="inlineStr">
        <is>
          <t>Ara dinlenmeleri çalışma süresinden sayılmaz (İş Kanunu md. 68). En az süreler: 4 saate kadar işlerde 15 dk, 4-7,5 saat arası işlerde 30 dk, 7,5 saatten fazla işlerde 1 saat.</t>
        </is>
      </c>
    </row>
    <row r="41">
      <c r="A41" s="11" t="inlineStr">
        <is>
          <t>Günlük çalışma süresi her ne şekilde olursa olsun 11 saati aşamaz (Çalışma Süreleri Yönetmeliği md. 4).</t>
        </is>
      </c>
    </row>
    <row r="42">
      <c r="A42" s="11" t="inlineStr">
        <is>
          <t>Haftalık 45 saati aşan çalışma fazla çalışmadır (İş Kanunu md. 41); haftalık toplamları ayrıca kontrol edin.</t>
        </is>
      </c>
    </row>
    <row r="43">
      <c r="A43" s="11" t="inlineStr">
        <is>
          <t>Bu şablon bilgilendirme amaçlıdır. Ücretsiz şablon: Pepteam · pepteam.net/personel-giris-cikis-cizelgesi</t>
        </is>
      </c>
    </row>
  </sheetData>
  <mergeCells count="6">
    <mergeCell ref="B3:D3"/>
    <mergeCell ref="H2:I2"/>
    <mergeCell ref="C37:D37"/>
    <mergeCell ref="A1:I1"/>
    <mergeCell ref="A37:B37"/>
    <mergeCell ref="B2:D2"/>
  </mergeCells>
  <conditionalFormatting sqref="A6:I36">
    <cfRule type="expression" priority="1" dxfId="0" stopIfTrue="1">
      <formula>$A6=""</formula>
    </cfRule>
    <cfRule type="expression" priority="2" dxfId="1">
      <formula>OR($B6="Cmt",$B6="Paz")</formula>
    </cfRule>
  </conditionalFormatting>
  <dataValidations count="1">
    <dataValidation sqref="G3" showDropDown="0" showInputMessage="0" showErrorMessage="1" allowBlank="0" errorTitle="Ay" error="Ay 1 ile 12 arasında olmalı." type="whole" operator="between">
      <formula1>1</formula1>
      <formula2>12</formula2>
    </dataValidation>
  </dataValidations>
  <pageMargins left="0.75" right="0.75" top="1" bottom="1" header="0.5" footer="0.5"/>
  <pageSetup orientation="portrait" paperSize="9" fitToHeight="0" fitToWidth="1"/>
  <headerFooter>
    <oddHeader/>
    <oddFooter>&amp;C&amp;8 Ücretsiz şablon: Pepteam · pepteam.net/personel-giris-cikis-cizelgesi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Pepteam</dc:creator>
  <dc:title xmlns:dc="http://purl.org/dc/elements/1.1/">Personel Giriş-Çıkış Çizelgesi</dc:title>
  <dcterms:created xmlns:dcterms="http://purl.org/dc/terms/" xmlns:xsi="http://www.w3.org/2001/XMLSchema-instance" xsi:type="dcterms:W3CDTF">2026-10-05T20:31:26Z</dcterms:created>
  <dcterms:modified xmlns:dcterms="http://purl.org/dc/terms/" xmlns:xsi="http://www.w3.org/2001/XMLSchema-instance" xsi:type="dcterms:W3CDTF">2026-10-05T20:31:26Z</dcterms:modified>
</cp:coreProperties>
</file>